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545" yWindow="-165" windowWidth="7785" windowHeight="6075" tabRatio="871" activeTab="1"/>
  </bookViews>
  <sheets>
    <sheet name="סיכום איכות" sheetId="2" r:id="rId1"/>
    <sheet name="סיכום עלויות" sheetId="10" r:id="rId2"/>
    <sheet name="סיכום" sheetId="11" r:id="rId3"/>
  </sheets>
  <calcPr calcId="162913"/>
</workbook>
</file>

<file path=xl/calcChain.xml><?xml version="1.0" encoding="utf-8"?>
<calcChain xmlns="http://schemas.openxmlformats.org/spreadsheetml/2006/main">
  <c r="I4" i="2" l="1"/>
  <c r="D6" i="11" l="1"/>
  <c r="L8" i="10"/>
  <c r="N8" i="10" s="1"/>
  <c r="O8" i="10" s="1"/>
  <c r="L7" i="10"/>
  <c r="L4" i="10"/>
  <c r="F8" i="10"/>
  <c r="F7" i="10"/>
  <c r="F6" i="10"/>
  <c r="F5" i="10"/>
  <c r="F4" i="10"/>
  <c r="N7" i="10" l="1"/>
  <c r="O7" i="10" s="1"/>
  <c r="D5" i="11" s="1"/>
  <c r="H8" i="2"/>
  <c r="H7" i="2"/>
  <c r="H6" i="2"/>
  <c r="H5" i="2"/>
  <c r="H4" i="2"/>
  <c r="B16" i="2" l="1"/>
  <c r="B2" i="11" s="1"/>
  <c r="I8" i="2" l="1"/>
  <c r="B6" i="11" s="1"/>
  <c r="F6" i="11" s="1"/>
  <c r="I6" i="2"/>
  <c r="B4" i="11" s="1"/>
  <c r="I7" i="2"/>
  <c r="B5" i="11" s="1"/>
  <c r="F5" i="11" s="1"/>
  <c r="I5" i="2"/>
  <c r="B3" i="11" s="1"/>
  <c r="J6" i="10"/>
  <c r="L6" i="10" s="1"/>
  <c r="N6" i="10" s="1"/>
  <c r="J5" i="10"/>
  <c r="L5" i="10" s="1"/>
  <c r="N4" i="10" l="1"/>
  <c r="B16" i="10" s="1"/>
  <c r="O6" i="10"/>
  <c r="D4" i="11" s="1"/>
  <c r="F4" i="11" s="1"/>
  <c r="N5" i="10"/>
  <c r="O5" i="10" s="1"/>
  <c r="D3" i="11" s="1"/>
  <c r="F3" i="11" s="1"/>
  <c r="O4" i="10" l="1"/>
  <c r="D2" i="11" s="1"/>
  <c r="F2" i="11" s="1"/>
</calcChain>
</file>

<file path=xl/sharedStrings.xml><?xml version="1.0" encoding="utf-8"?>
<sst xmlns="http://schemas.openxmlformats.org/spreadsheetml/2006/main" count="65" uniqueCount="47">
  <si>
    <t>הערות</t>
  </si>
  <si>
    <t>סיכום</t>
  </si>
  <si>
    <t>ציון משוכלל</t>
  </si>
  <si>
    <t>עלויות הקמת המערכת</t>
  </si>
  <si>
    <t>יישום</t>
  </si>
  <si>
    <t>תחזוקה שוטפת שנתית לאחר עליה לאוויר</t>
  </si>
  <si>
    <t>כמות רישיונות משתמש</t>
  </si>
  <si>
    <t>סה"כ עלות הקמה</t>
  </si>
  <si>
    <t>סה"כ עלות תחזוקה שנתית</t>
  </si>
  <si>
    <t>סיכום עלויות מערכת ל-10 שנים (כולל הקמה)</t>
  </si>
  <si>
    <t>ציון איכות</t>
  </si>
  <si>
    <t>משקל איכות</t>
  </si>
  <si>
    <t>משקל עלות</t>
  </si>
  <si>
    <t>ציון עלויות מערכת ל-10 שנים (כולל הקמה)</t>
  </si>
  <si>
    <t>חישוב</t>
  </si>
  <si>
    <t>מחיר נמוך ביותר (בש"ח):</t>
  </si>
  <si>
    <t>סיכום/הערות:</t>
  </si>
  <si>
    <t xml:space="preserve">א. חישוב ציון ממוצע משוקלל : ממוצע של כל ציונים משוקללים (ציון שניתן * משקל יחסי ברמת השורה) שהתקבלו ברמת כל שורה ברמת כל מדד. </t>
  </si>
  <si>
    <t>ציון משוקלל</t>
  </si>
  <si>
    <t>הצעה</t>
  </si>
  <si>
    <t xml:space="preserve">ציון ממוצע משוקלל </t>
  </si>
  <si>
    <t>משקל מדד איכות נוכחי</t>
  </si>
  <si>
    <t>ציון ממוצע משוקלל</t>
  </si>
  <si>
    <t>א'</t>
  </si>
  <si>
    <t>ב'</t>
  </si>
  <si>
    <t>ג'</t>
  </si>
  <si>
    <t>ד'</t>
  </si>
  <si>
    <t>סיכום - מדדי איכות (60%)</t>
  </si>
  <si>
    <t>N</t>
  </si>
  <si>
    <t>עלויות אחרות</t>
  </si>
  <si>
    <t>עלות רישיונות</t>
  </si>
  <si>
    <t>ציון סיכומי</t>
  </si>
  <si>
    <t>ב. ציון סיכומי הגבוה ביותר ינתן להצעה משוקללת הגבוהה ביותר, שאר הציונים ידורגו ביחס אליה.</t>
  </si>
  <si>
    <t>ציון משוקלל הגבוהה ביותר:</t>
  </si>
  <si>
    <t>ציון עלות (ל-10 שנים, כולל ההקמה)</t>
  </si>
  <si>
    <t>תחזוקת מערכת -ישום</t>
  </si>
  <si>
    <t>תחזוקת מערכת - מוצר (רישוי)</t>
  </si>
  <si>
    <t>ביצוע הרחבות/שינוים/שיפורים במערכת</t>
  </si>
  <si>
    <t>א. ציון הגבוה ביותר ינתן להצעה משוקללת הנמוכה ביותר.</t>
  </si>
  <si>
    <t>ב. שקלול "תחזוקת מערכת - יישום" - מחושב לפי אומדן ממוצע של כלל תעריפי העבודה עבור X ש"ע שנתיות בהתאם לפירוט בנספח ב' - טופס הצעת מחיר.</t>
  </si>
  <si>
    <t>ג. שקלול "ביצוע הרחבות/שינוים/שיפורים במערכת" - מחושב לפי אומדן ממוצע של כלל תעריפי העבודה עבור X ש"ע שנתיות בהתאם לפירוט בנספח ב' - טופס הצעת מחיר.</t>
  </si>
  <si>
    <t>סיכום - מדדי עלות (40%)</t>
  </si>
  <si>
    <t>נספח יח' - סיכום התרשמות מקצועית</t>
  </si>
  <si>
    <t>מענה לדרישות מערכת</t>
  </si>
  <si>
    <t>נספח ז'    -   מענה לדרישות המערכת</t>
  </si>
  <si>
    <t>נספח ח'   -  מענה לדרישות כלליות מהמערכת</t>
  </si>
  <si>
    <t>ציון ממוצע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</si>
</sst>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&quot;₪&quot;\ #,##0"/>
  </numFmts>
  <fonts count="1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i/>
      <u/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  <scheme val="minor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top" wrapText="1" readingOrder="2"/>
    </xf>
    <xf numFmtId="0" fontId="2" fillId="4" borderId="1" xfId="0" applyFont="1" applyFill="1" applyBorder="1" applyAlignment="1">
      <alignment vertical="top" wrapText="1" readingOrder="2"/>
    </xf>
    <xf numFmtId="1" fontId="0" fillId="0" borderId="1" xfId="0" applyNumberFormat="1" applyBorder="1" applyAlignment="1">
      <alignment vertical="top"/>
    </xf>
    <xf numFmtId="0" fontId="0" fillId="3" borderId="1" xfId="0" applyFill="1" applyBorder="1" applyAlignment="1">
      <alignment vertical="top" wrapText="1" readingOrder="2"/>
    </xf>
    <xf numFmtId="0" fontId="2" fillId="8" borderId="1" xfId="0" applyFont="1" applyFill="1" applyBorder="1" applyAlignment="1">
      <alignment vertical="top" wrapText="1" readingOrder="2"/>
    </xf>
    <xf numFmtId="0" fontId="0" fillId="0" borderId="0" xfId="0" applyFill="1"/>
    <xf numFmtId="0" fontId="6" fillId="0" borderId="0" xfId="0" applyFont="1" applyFill="1"/>
    <xf numFmtId="0" fontId="0" fillId="0" borderId="1" xfId="0" applyBorder="1" applyAlignment="1">
      <alignment vertical="top"/>
    </xf>
    <xf numFmtId="9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4" fillId="0" borderId="0" xfId="0" applyFont="1" applyFill="1"/>
    <xf numFmtId="0" fontId="7" fillId="0" borderId="0" xfId="0" applyFont="1"/>
    <xf numFmtId="0" fontId="8" fillId="0" borderId="0" xfId="0" applyFont="1"/>
    <xf numFmtId="1" fontId="0" fillId="0" borderId="0" xfId="0" applyNumberFormat="1"/>
    <xf numFmtId="0" fontId="4" fillId="0" borderId="0" xfId="0" applyFont="1"/>
    <xf numFmtId="0" fontId="7" fillId="0" borderId="0" xfId="0" applyFont="1" applyFill="1" applyBorder="1" applyAlignment="1">
      <alignment horizontal="right" vertical="top" readingOrder="2"/>
    </xf>
    <xf numFmtId="0" fontId="3" fillId="2" borderId="0" xfId="0" applyFont="1" applyFill="1" applyBorder="1" applyAlignment="1">
      <alignment vertical="top" readingOrder="2"/>
    </xf>
    <xf numFmtId="0" fontId="2" fillId="2" borderId="0" xfId="0" applyFont="1" applyFill="1" applyBorder="1" applyAlignment="1">
      <alignment vertical="top" wrapText="1" readingOrder="2"/>
    </xf>
    <xf numFmtId="0" fontId="2" fillId="4" borderId="2" xfId="0" applyFont="1" applyFill="1" applyBorder="1" applyAlignment="1">
      <alignment vertical="top" wrapText="1" readingOrder="2"/>
    </xf>
    <xf numFmtId="0" fontId="2" fillId="5" borderId="2" xfId="0" applyFont="1" applyFill="1" applyBorder="1" applyAlignment="1">
      <alignment vertical="top" readingOrder="2"/>
    </xf>
    <xf numFmtId="0" fontId="2" fillId="5" borderId="3" xfId="0" applyFont="1" applyFill="1" applyBorder="1" applyAlignment="1">
      <alignment vertical="top" wrapText="1" readingOrder="2"/>
    </xf>
    <xf numFmtId="0" fontId="2" fillId="4" borderId="2" xfId="0" applyFont="1" applyFill="1" applyBorder="1" applyAlignment="1">
      <alignment vertical="top" readingOrder="2"/>
    </xf>
    <xf numFmtId="0" fontId="2" fillId="4" borderId="3" xfId="0" applyFont="1" applyFill="1" applyBorder="1" applyAlignment="1">
      <alignment vertical="top" wrapText="1" readingOrder="2"/>
    </xf>
    <xf numFmtId="0" fontId="2" fillId="4" borderId="4" xfId="0" applyFont="1" applyFill="1" applyBorder="1" applyAlignment="1">
      <alignment vertical="top" wrapText="1" readingOrder="2"/>
    </xf>
    <xf numFmtId="0" fontId="2" fillId="5" borderId="5" xfId="0" applyFont="1" applyFill="1" applyBorder="1" applyAlignment="1">
      <alignment vertical="top" wrapText="1" readingOrder="2"/>
    </xf>
    <xf numFmtId="0" fontId="2" fillId="5" borderId="6" xfId="0" applyFont="1" applyFill="1" applyBorder="1" applyAlignment="1">
      <alignment vertical="top" wrapText="1" readingOrder="2"/>
    </xf>
    <xf numFmtId="0" fontId="2" fillId="4" borderId="5" xfId="0" applyFont="1" applyFill="1" applyBorder="1" applyAlignment="1">
      <alignment vertical="top" wrapText="1" readingOrder="2"/>
    </xf>
    <xf numFmtId="0" fontId="2" fillId="4" borderId="6" xfId="0" applyFont="1" applyFill="1" applyBorder="1" applyAlignment="1">
      <alignment vertical="top" wrapText="1" readingOrder="2"/>
    </xf>
    <xf numFmtId="0" fontId="0" fillId="3" borderId="8" xfId="0" applyFill="1" applyBorder="1" applyAlignment="1">
      <alignment horizontal="right" vertical="top" wrapText="1" readingOrder="2"/>
    </xf>
    <xf numFmtId="1" fontId="0" fillId="0" borderId="9" xfId="0" applyNumberFormat="1" applyFill="1" applyBorder="1" applyAlignment="1">
      <alignment vertical="top"/>
    </xf>
    <xf numFmtId="9" fontId="0" fillId="0" borderId="10" xfId="1" applyNumberFormat="1" applyFont="1" applyFill="1" applyBorder="1" applyAlignment="1">
      <alignment vertical="top" wrapText="1" readingOrder="2"/>
    </xf>
    <xf numFmtId="1" fontId="0" fillId="0" borderId="11" xfId="0" applyNumberFormat="1" applyFill="1" applyBorder="1" applyAlignment="1">
      <alignment vertical="top"/>
    </xf>
    <xf numFmtId="9" fontId="0" fillId="0" borderId="12" xfId="1" applyNumberFormat="1" applyFont="1" applyFill="1" applyBorder="1" applyAlignment="1">
      <alignment vertical="top" wrapText="1" readingOrder="2"/>
    </xf>
    <xf numFmtId="1" fontId="3" fillId="0" borderId="10" xfId="0" applyNumberFormat="1" applyFont="1" applyFill="1" applyBorder="1" applyAlignment="1">
      <alignment vertical="top" wrapText="1" readingOrder="2"/>
    </xf>
    <xf numFmtId="0" fontId="0" fillId="3" borderId="13" xfId="0" applyFill="1" applyBorder="1" applyAlignment="1">
      <alignment horizontal="right" vertical="top" wrapText="1" readingOrder="2"/>
    </xf>
    <xf numFmtId="1" fontId="0" fillId="0" borderId="14" xfId="0" applyNumberFormat="1" applyFill="1" applyBorder="1" applyAlignment="1">
      <alignment vertical="top"/>
    </xf>
    <xf numFmtId="9" fontId="0" fillId="0" borderId="15" xfId="1" applyNumberFormat="1" applyFont="1" applyFill="1" applyBorder="1" applyAlignment="1">
      <alignment vertical="top" wrapText="1" readingOrder="2"/>
    </xf>
    <xf numFmtId="1" fontId="0" fillId="0" borderId="16" xfId="0" applyNumberFormat="1" applyFill="1" applyBorder="1" applyAlignment="1">
      <alignment vertical="top"/>
    </xf>
    <xf numFmtId="9" fontId="0" fillId="0" borderId="17" xfId="1" applyNumberFormat="1" applyFont="1" applyFill="1" applyBorder="1" applyAlignment="1">
      <alignment vertical="top" wrapText="1" readingOrder="2"/>
    </xf>
    <xf numFmtId="1" fontId="3" fillId="0" borderId="15" xfId="0" applyNumberFormat="1" applyFont="1" applyFill="1" applyBorder="1" applyAlignment="1">
      <alignment vertical="top" wrapText="1" readingOrder="2"/>
    </xf>
    <xf numFmtId="1" fontId="0" fillId="0" borderId="18" xfId="0" applyNumberFormat="1" applyFill="1" applyBorder="1" applyAlignment="1">
      <alignment vertical="top"/>
    </xf>
    <xf numFmtId="9" fontId="0" fillId="0" borderId="7" xfId="1" applyNumberFormat="1" applyFont="1" applyFill="1" applyBorder="1" applyAlignment="1">
      <alignment vertical="top" wrapText="1" readingOrder="2"/>
    </xf>
    <xf numFmtId="1" fontId="0" fillId="0" borderId="19" xfId="0" applyNumberFormat="1" applyFill="1" applyBorder="1" applyAlignment="1">
      <alignment vertical="top"/>
    </xf>
    <xf numFmtId="9" fontId="0" fillId="0" borderId="20" xfId="1" applyNumberFormat="1" applyFont="1" applyFill="1" applyBorder="1" applyAlignment="1">
      <alignment vertical="top" wrapText="1" readingOrder="2"/>
    </xf>
    <xf numFmtId="1" fontId="3" fillId="0" borderId="7" xfId="0" applyNumberFormat="1" applyFont="1" applyFill="1" applyBorder="1" applyAlignment="1">
      <alignment vertical="top" wrapText="1" readingOrder="2"/>
    </xf>
    <xf numFmtId="9" fontId="0" fillId="0" borderId="8" xfId="1" applyNumberFormat="1" applyFont="1" applyFill="1" applyBorder="1" applyAlignment="1">
      <alignment vertical="top" wrapText="1" readingOrder="2"/>
    </xf>
    <xf numFmtId="9" fontId="0" fillId="0" borderId="13" xfId="1" applyNumberFormat="1" applyFont="1" applyFill="1" applyBorder="1" applyAlignment="1">
      <alignment vertical="top" wrapText="1" readingOrder="2"/>
    </xf>
    <xf numFmtId="9" fontId="0" fillId="0" borderId="21" xfId="1" applyNumberFormat="1" applyFont="1" applyFill="1" applyBorder="1" applyAlignment="1">
      <alignment vertical="top" wrapText="1" readingOrder="2"/>
    </xf>
    <xf numFmtId="1" fontId="3" fillId="0" borderId="22" xfId="0" applyNumberFormat="1" applyFont="1" applyFill="1" applyBorder="1" applyAlignment="1">
      <alignment vertical="top" wrapText="1" readingOrder="2"/>
    </xf>
    <xf numFmtId="1" fontId="3" fillId="0" borderId="23" xfId="0" applyNumberFormat="1" applyFont="1" applyFill="1" applyBorder="1" applyAlignment="1">
      <alignment vertical="top" wrapText="1" readingOrder="2"/>
    </xf>
    <xf numFmtId="0" fontId="2" fillId="5" borderId="32" xfId="0" applyFont="1" applyFill="1" applyBorder="1" applyAlignment="1">
      <alignment vertical="top" wrapText="1" readingOrder="2"/>
    </xf>
    <xf numFmtId="0" fontId="2" fillId="6" borderId="24" xfId="0" applyFont="1" applyFill="1" applyBorder="1" applyAlignment="1">
      <alignment vertical="top" wrapText="1" readingOrder="2"/>
    </xf>
    <xf numFmtId="0" fontId="2" fillId="6" borderId="25" xfId="0" applyFont="1" applyFill="1" applyBorder="1" applyAlignment="1">
      <alignment vertical="top" wrapText="1" readingOrder="2"/>
    </xf>
    <xf numFmtId="0" fontId="2" fillId="6" borderId="19" xfId="0" applyFont="1" applyFill="1" applyBorder="1" applyAlignment="1">
      <alignment vertical="top" wrapText="1" readingOrder="2"/>
    </xf>
    <xf numFmtId="0" fontId="2" fillId="6" borderId="20" xfId="0" applyFont="1" applyFill="1" applyBorder="1" applyAlignment="1">
      <alignment vertical="top" wrapText="1" readingOrder="2"/>
    </xf>
    <xf numFmtId="0" fontId="2" fillId="5" borderId="33" xfId="0" applyFont="1" applyFill="1" applyBorder="1" applyAlignment="1">
      <alignment vertical="top" wrapText="1" readingOrder="2"/>
    </xf>
    <xf numFmtId="1" fontId="3" fillId="0" borderId="10" xfId="0" applyNumberFormat="1" applyFont="1" applyFill="1" applyBorder="1" applyAlignment="1">
      <alignment vertical="top" wrapText="1"/>
    </xf>
    <xf numFmtId="0" fontId="9" fillId="4" borderId="24" xfId="0" applyFont="1" applyFill="1" applyBorder="1" applyAlignment="1">
      <alignment vertical="top" wrapText="1" readingOrder="2"/>
    </xf>
    <xf numFmtId="0" fontId="9" fillId="4" borderId="25" xfId="0" applyFont="1" applyFill="1" applyBorder="1" applyAlignment="1">
      <alignment vertical="top" wrapText="1" readingOrder="2"/>
    </xf>
    <xf numFmtId="0" fontId="10" fillId="7" borderId="26" xfId="0" applyFont="1" applyFill="1" applyBorder="1" applyAlignment="1">
      <alignment vertical="top" readingOrder="2"/>
    </xf>
    <xf numFmtId="0" fontId="10" fillId="7" borderId="27" xfId="0" applyFont="1" applyFill="1" applyBorder="1" applyAlignment="1">
      <alignment vertical="top" wrapText="1" readingOrder="2"/>
    </xf>
    <xf numFmtId="0" fontId="10" fillId="7" borderId="28" xfId="0" applyFont="1" applyFill="1" applyBorder="1" applyAlignment="1">
      <alignment vertical="top" wrapText="1" readingOrder="2"/>
    </xf>
    <xf numFmtId="0" fontId="10" fillId="3" borderId="26" xfId="0" applyFont="1" applyFill="1" applyBorder="1" applyAlignment="1">
      <alignment vertical="top" readingOrder="2"/>
    </xf>
    <xf numFmtId="0" fontId="10" fillId="3" borderId="27" xfId="0" applyFont="1" applyFill="1" applyBorder="1" applyAlignment="1">
      <alignment vertical="top" readingOrder="2"/>
    </xf>
    <xf numFmtId="0" fontId="10" fillId="3" borderId="27" xfId="0" applyFont="1" applyFill="1" applyBorder="1" applyAlignment="1">
      <alignment vertical="top" wrapText="1" readingOrder="2"/>
    </xf>
    <xf numFmtId="0" fontId="10" fillId="3" borderId="28" xfId="0" applyFont="1" applyFill="1" applyBorder="1" applyAlignment="1">
      <alignment vertical="top" wrapText="1" readingOrder="2"/>
    </xf>
    <xf numFmtId="0" fontId="10" fillId="8" borderId="30" xfId="0" applyFont="1" applyFill="1" applyBorder="1" applyAlignment="1">
      <alignment vertical="top" wrapText="1" readingOrder="2"/>
    </xf>
    <xf numFmtId="0" fontId="10" fillId="8" borderId="31" xfId="0" applyFont="1" applyFill="1" applyBorder="1" applyAlignment="1">
      <alignment vertical="top" wrapText="1" readingOrder="2"/>
    </xf>
    <xf numFmtId="0" fontId="9" fillId="4" borderId="19" xfId="0" applyFont="1" applyFill="1" applyBorder="1" applyAlignment="1">
      <alignment vertical="top" wrapText="1" readingOrder="2"/>
    </xf>
    <xf numFmtId="0" fontId="9" fillId="4" borderId="20" xfId="0" applyFont="1" applyFill="1" applyBorder="1" applyAlignment="1">
      <alignment vertical="top" wrapText="1" readingOrder="2"/>
    </xf>
    <xf numFmtId="0" fontId="9" fillId="7" borderId="5" xfId="0" applyFont="1" applyFill="1" applyBorder="1" applyAlignment="1">
      <alignment vertical="top" wrapText="1" readingOrder="2"/>
    </xf>
    <xf numFmtId="0" fontId="9" fillId="7" borderId="29" xfId="0" applyFont="1" applyFill="1" applyBorder="1" applyAlignment="1">
      <alignment vertical="top" wrapText="1" readingOrder="2"/>
    </xf>
    <xf numFmtId="0" fontId="9" fillId="7" borderId="6" xfId="0" applyFont="1" applyFill="1" applyBorder="1" applyAlignment="1">
      <alignment vertical="top" wrapText="1" readingOrder="2"/>
    </xf>
    <xf numFmtId="0" fontId="9" fillId="3" borderId="5" xfId="0" applyFont="1" applyFill="1" applyBorder="1" applyAlignment="1">
      <alignment vertical="top" wrapText="1" readingOrder="2"/>
    </xf>
    <xf numFmtId="0" fontId="9" fillId="3" borderId="29" xfId="0" applyFont="1" applyFill="1" applyBorder="1" applyAlignment="1">
      <alignment vertical="top" wrapText="1" readingOrder="2"/>
    </xf>
    <xf numFmtId="0" fontId="9" fillId="3" borderId="6" xfId="0" applyFont="1" applyFill="1" applyBorder="1" applyAlignment="1">
      <alignment vertical="top" wrapText="1" readingOrder="2"/>
    </xf>
    <xf numFmtId="0" fontId="9" fillId="8" borderId="19" xfId="0" applyFont="1" applyFill="1" applyBorder="1" applyAlignment="1">
      <alignment vertical="top" wrapText="1" readingOrder="2"/>
    </xf>
    <xf numFmtId="0" fontId="9" fillId="8" borderId="20" xfId="0" applyFont="1" applyFill="1" applyBorder="1" applyAlignment="1">
      <alignment vertical="top" wrapText="1" readingOrder="2"/>
    </xf>
    <xf numFmtId="165" fontId="11" fillId="0" borderId="1" xfId="0" applyNumberFormat="1" applyFont="1" applyFill="1" applyBorder="1" applyAlignment="1">
      <alignment vertical="top" wrapText="1"/>
    </xf>
    <xf numFmtId="0" fontId="7" fillId="0" borderId="0" xfId="0" applyFont="1" applyFill="1"/>
    <xf numFmtId="0" fontId="11" fillId="0" borderId="30" xfId="0" applyFont="1" applyFill="1" applyBorder="1" applyAlignment="1">
      <alignment horizontal="right" vertical="top" wrapText="1" readingOrder="2"/>
    </xf>
    <xf numFmtId="165" fontId="11" fillId="0" borderId="34" xfId="0" applyNumberFormat="1" applyFont="1" applyFill="1" applyBorder="1" applyAlignment="1">
      <alignment vertical="top" wrapText="1"/>
    </xf>
    <xf numFmtId="0" fontId="11" fillId="0" borderId="31" xfId="0" applyNumberFormat="1" applyFont="1" applyFill="1" applyBorder="1" applyAlignment="1">
      <alignment vertical="top"/>
    </xf>
    <xf numFmtId="0" fontId="11" fillId="0" borderId="16" xfId="0" applyFont="1" applyFill="1" applyBorder="1" applyAlignment="1">
      <alignment horizontal="right" vertical="top" wrapText="1" readingOrder="2"/>
    </xf>
    <xf numFmtId="0" fontId="11" fillId="0" borderId="17" xfId="0" applyNumberFormat="1" applyFont="1" applyFill="1" applyBorder="1" applyAlignment="1">
      <alignment vertical="top"/>
    </xf>
    <xf numFmtId="0" fontId="11" fillId="0" borderId="19" xfId="0" applyFont="1" applyFill="1" applyBorder="1" applyAlignment="1">
      <alignment horizontal="right" vertical="top" wrapText="1" readingOrder="2"/>
    </xf>
    <xf numFmtId="165" fontId="11" fillId="0" borderId="35" xfId="0" applyNumberFormat="1" applyFont="1" applyFill="1" applyBorder="1" applyAlignment="1">
      <alignment vertical="top" wrapText="1"/>
    </xf>
    <xf numFmtId="0" fontId="11" fillId="0" borderId="20" xfId="0" applyNumberFormat="1" applyFont="1" applyFill="1" applyBorder="1" applyAlignment="1">
      <alignment vertical="top"/>
    </xf>
    <xf numFmtId="165" fontId="11" fillId="0" borderId="37" xfId="0" applyNumberFormat="1" applyFont="1" applyFill="1" applyBorder="1" applyAlignment="1">
      <alignment vertical="top" wrapText="1"/>
    </xf>
    <xf numFmtId="165" fontId="11" fillId="0" borderId="38" xfId="0" applyNumberFormat="1" applyFont="1" applyFill="1" applyBorder="1" applyAlignment="1">
      <alignment vertical="top" wrapText="1"/>
    </xf>
    <xf numFmtId="165" fontId="11" fillId="0" borderId="39" xfId="0" applyNumberFormat="1" applyFont="1" applyFill="1" applyBorder="1" applyAlignment="1">
      <alignment vertical="top" wrapText="1"/>
    </xf>
    <xf numFmtId="165" fontId="11" fillId="0" borderId="30" xfId="0" applyNumberFormat="1" applyFont="1" applyFill="1" applyBorder="1" applyAlignment="1">
      <alignment vertical="top" wrapText="1"/>
    </xf>
    <xf numFmtId="165" fontId="11" fillId="0" borderId="31" xfId="0" applyNumberFormat="1" applyFont="1" applyFill="1" applyBorder="1" applyAlignment="1">
      <alignment vertical="top" wrapText="1"/>
    </xf>
    <xf numFmtId="165" fontId="11" fillId="0" borderId="16" xfId="0" applyNumberFormat="1" applyFont="1" applyFill="1" applyBorder="1" applyAlignment="1">
      <alignment vertical="top" wrapText="1"/>
    </xf>
    <xf numFmtId="165" fontId="11" fillId="0" borderId="17" xfId="0" applyNumberFormat="1" applyFont="1" applyFill="1" applyBorder="1" applyAlignment="1">
      <alignment vertical="top" wrapText="1"/>
    </xf>
    <xf numFmtId="165" fontId="11" fillId="0" borderId="19" xfId="0" applyNumberFormat="1" applyFont="1" applyFill="1" applyBorder="1" applyAlignment="1">
      <alignment vertical="top" wrapText="1"/>
    </xf>
    <xf numFmtId="165" fontId="11" fillId="0" borderId="20" xfId="0" applyNumberFormat="1" applyFont="1" applyFill="1" applyBorder="1" applyAlignment="1">
      <alignment vertical="top" wrapText="1"/>
    </xf>
    <xf numFmtId="0" fontId="12" fillId="5" borderId="2" xfId="0" applyFont="1" applyFill="1" applyBorder="1" applyAlignment="1">
      <alignment vertical="top" readingOrder="2"/>
    </xf>
    <xf numFmtId="0" fontId="13" fillId="0" borderId="36" xfId="0" applyFont="1" applyFill="1" applyBorder="1" applyAlignment="1">
      <alignment vertical="top" wrapText="1" readingOrder="2"/>
    </xf>
    <xf numFmtId="0" fontId="13" fillId="0" borderId="13" xfId="0" applyFont="1" applyFill="1" applyBorder="1" applyAlignment="1">
      <alignment vertical="top" wrapText="1" readingOrder="2"/>
    </xf>
    <xf numFmtId="0" fontId="13" fillId="0" borderId="21" xfId="0" applyFont="1" applyFill="1" applyBorder="1" applyAlignment="1">
      <alignment vertical="top" wrapText="1" readingOrder="2"/>
    </xf>
  </cellXfs>
  <cellStyles count="4">
    <cellStyle name="Comma 2" xfId="3"/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6"/>
  <sheetViews>
    <sheetView rightToLeft="1" zoomScale="72" zoomScaleNormal="72" workbookViewId="0">
      <selection activeCell="F19" sqref="F19"/>
    </sheetView>
  </sheetViews>
  <sheetFormatPr defaultRowHeight="14.25" x14ac:dyDescent="0.2"/>
  <cols>
    <col min="1" max="1" width="22.875" customWidth="1"/>
    <col min="3" max="3" width="33.375" customWidth="1"/>
    <col min="5" max="5" width="28.375" customWidth="1"/>
    <col min="6" max="6" width="9.125" customWidth="1"/>
    <col min="7" max="7" width="26.75" customWidth="1"/>
    <col min="10" max="10" width="9.125" customWidth="1"/>
  </cols>
  <sheetData>
    <row r="1" spans="1:9" ht="15.75" thickBot="1" x14ac:dyDescent="0.25">
      <c r="A1" s="17" t="s">
        <v>27</v>
      </c>
      <c r="B1" s="18"/>
      <c r="C1" s="18"/>
      <c r="D1" s="18"/>
      <c r="E1" s="18"/>
      <c r="F1" s="18"/>
      <c r="G1" s="18"/>
      <c r="H1" s="18"/>
      <c r="I1" s="18"/>
    </row>
    <row r="2" spans="1:9" ht="15.75" thickBot="1" x14ac:dyDescent="0.25">
      <c r="A2" s="19"/>
      <c r="B2" s="20" t="s">
        <v>44</v>
      </c>
      <c r="C2" s="21" t="s">
        <v>43</v>
      </c>
      <c r="D2" s="22" t="s">
        <v>45</v>
      </c>
      <c r="E2" s="23"/>
      <c r="F2" s="98" t="s">
        <v>42</v>
      </c>
      <c r="G2" s="51"/>
      <c r="H2" s="52" t="s">
        <v>1</v>
      </c>
      <c r="I2" s="53"/>
    </row>
    <row r="3" spans="1:9" ht="45.75" thickBot="1" x14ac:dyDescent="0.25">
      <c r="A3" s="24" t="s">
        <v>19</v>
      </c>
      <c r="B3" s="25" t="s">
        <v>20</v>
      </c>
      <c r="C3" s="26" t="s">
        <v>21</v>
      </c>
      <c r="D3" s="27" t="s">
        <v>22</v>
      </c>
      <c r="E3" s="28" t="s">
        <v>21</v>
      </c>
      <c r="F3" s="56" t="s">
        <v>46</v>
      </c>
      <c r="G3" s="51" t="s">
        <v>21</v>
      </c>
      <c r="H3" s="54" t="s">
        <v>18</v>
      </c>
      <c r="I3" s="55" t="s">
        <v>31</v>
      </c>
    </row>
    <row r="4" spans="1:9" ht="15" x14ac:dyDescent="0.2">
      <c r="A4" s="29" t="s">
        <v>23</v>
      </c>
      <c r="B4" s="30">
        <v>0</v>
      </c>
      <c r="C4" s="31">
        <v>0.5</v>
      </c>
      <c r="D4" s="32">
        <v>0</v>
      </c>
      <c r="E4" s="33">
        <v>0.25</v>
      </c>
      <c r="F4" s="32">
        <v>0</v>
      </c>
      <c r="G4" s="46">
        <v>0.25</v>
      </c>
      <c r="H4" s="34">
        <f>B4*C4+D4*E4+F4*G4</f>
        <v>0</v>
      </c>
      <c r="I4" s="57" t="e">
        <f>B$16/H4*10</f>
        <v>#DIV/0!</v>
      </c>
    </row>
    <row r="5" spans="1:9" ht="15" x14ac:dyDescent="0.2">
      <c r="A5" s="35" t="s">
        <v>24</v>
      </c>
      <c r="B5" s="36">
        <v>0</v>
      </c>
      <c r="C5" s="37">
        <v>0.5</v>
      </c>
      <c r="D5" s="38">
        <v>0</v>
      </c>
      <c r="E5" s="39">
        <v>0.25</v>
      </c>
      <c r="F5" s="38">
        <v>0</v>
      </c>
      <c r="G5" s="47">
        <v>0.25</v>
      </c>
      <c r="H5" s="49">
        <f t="shared" ref="H5:H8" si="0">B5*C5+D5*E5+F5*G5</f>
        <v>0</v>
      </c>
      <c r="I5" s="40" t="e">
        <f t="shared" ref="I5:I8" si="1">B$16/H5*10</f>
        <v>#DIV/0!</v>
      </c>
    </row>
    <row r="6" spans="1:9" ht="15" x14ac:dyDescent="0.2">
      <c r="A6" s="35" t="s">
        <v>25</v>
      </c>
      <c r="B6" s="36">
        <v>0</v>
      </c>
      <c r="C6" s="37">
        <v>0.5</v>
      </c>
      <c r="D6" s="38">
        <v>0</v>
      </c>
      <c r="E6" s="39">
        <v>0.25</v>
      </c>
      <c r="F6" s="38">
        <v>0</v>
      </c>
      <c r="G6" s="47">
        <v>0.25</v>
      </c>
      <c r="H6" s="49">
        <f t="shared" si="0"/>
        <v>0</v>
      </c>
      <c r="I6" s="40" t="e">
        <f t="shared" si="1"/>
        <v>#DIV/0!</v>
      </c>
    </row>
    <row r="7" spans="1:9" ht="15" x14ac:dyDescent="0.2">
      <c r="A7" s="35" t="s">
        <v>26</v>
      </c>
      <c r="B7" s="36">
        <v>0</v>
      </c>
      <c r="C7" s="37">
        <v>0.5</v>
      </c>
      <c r="D7" s="38">
        <v>0</v>
      </c>
      <c r="E7" s="39">
        <v>0.25</v>
      </c>
      <c r="F7" s="38">
        <v>0</v>
      </c>
      <c r="G7" s="47">
        <v>0.25</v>
      </c>
      <c r="H7" s="49">
        <f t="shared" si="0"/>
        <v>0</v>
      </c>
      <c r="I7" s="40" t="e">
        <f t="shared" si="1"/>
        <v>#DIV/0!</v>
      </c>
    </row>
    <row r="8" spans="1:9" ht="15.75" thickBot="1" x14ac:dyDescent="0.25">
      <c r="A8" s="35" t="s">
        <v>28</v>
      </c>
      <c r="B8" s="41">
        <v>0</v>
      </c>
      <c r="C8" s="42">
        <v>0.5</v>
      </c>
      <c r="D8" s="43">
        <v>0</v>
      </c>
      <c r="E8" s="44">
        <v>0.25</v>
      </c>
      <c r="F8" s="43">
        <v>0</v>
      </c>
      <c r="G8" s="48">
        <v>0.25</v>
      </c>
      <c r="H8" s="50">
        <f t="shared" si="0"/>
        <v>0</v>
      </c>
      <c r="I8" s="45" t="e">
        <f t="shared" si="1"/>
        <v>#DIV/0!</v>
      </c>
    </row>
    <row r="10" spans="1:9" x14ac:dyDescent="0.2">
      <c r="A10" s="15" t="s">
        <v>16</v>
      </c>
    </row>
    <row r="11" spans="1:9" x14ac:dyDescent="0.2">
      <c r="A11" s="16" t="s">
        <v>17</v>
      </c>
    </row>
    <row r="12" spans="1:9" x14ac:dyDescent="0.2">
      <c r="A12" s="12" t="s">
        <v>32</v>
      </c>
    </row>
    <row r="15" spans="1:9" ht="15" x14ac:dyDescent="0.25">
      <c r="A15" s="13" t="s">
        <v>14</v>
      </c>
    </row>
    <row r="16" spans="1:9" x14ac:dyDescent="0.2">
      <c r="A16" s="12" t="s">
        <v>33</v>
      </c>
      <c r="B16" s="14">
        <f>MAX(H4:H9)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6"/>
  <sheetViews>
    <sheetView rightToLeft="1" tabSelected="1" zoomScaleNormal="100" workbookViewId="0">
      <selection activeCell="B8" sqref="B4:B8"/>
    </sheetView>
  </sheetViews>
  <sheetFormatPr defaultRowHeight="14.25" x14ac:dyDescent="0.2"/>
  <cols>
    <col min="1" max="1" width="21.375" customWidth="1"/>
    <col min="3" max="3" width="8.125" customWidth="1"/>
    <col min="4" max="4" width="7.75" customWidth="1"/>
    <col min="5" max="5" width="7.875" customWidth="1"/>
    <col min="6" max="6" width="10.625" customWidth="1"/>
    <col min="7" max="7" width="13.125" customWidth="1"/>
    <col min="8" max="8" width="9.875" customWidth="1"/>
    <col min="9" max="9" width="8.75" customWidth="1"/>
    <col min="10" max="10" width="12.625" customWidth="1"/>
    <col min="11" max="11" width="8" customWidth="1"/>
    <col min="12" max="12" width="9.625" customWidth="1"/>
    <col min="13" max="13" width="13.375" customWidth="1"/>
    <col min="14" max="14" width="12.625" customWidth="1"/>
    <col min="15" max="15" width="11.625" customWidth="1"/>
  </cols>
  <sheetData>
    <row r="1" spans="1:15" ht="15.75" thickBot="1" x14ac:dyDescent="0.25">
      <c r="A1" s="17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">
      <c r="A2" s="58"/>
      <c r="B2" s="59"/>
      <c r="C2" s="60" t="s">
        <v>3</v>
      </c>
      <c r="D2" s="61"/>
      <c r="E2" s="61"/>
      <c r="F2" s="61"/>
      <c r="G2" s="62"/>
      <c r="H2" s="63" t="s">
        <v>5</v>
      </c>
      <c r="I2" s="64"/>
      <c r="J2" s="65"/>
      <c r="K2" s="65"/>
      <c r="L2" s="65"/>
      <c r="M2" s="66"/>
      <c r="N2" s="67"/>
      <c r="O2" s="68"/>
    </row>
    <row r="3" spans="1:15" s="1" customFormat="1" ht="51.75" thickBot="1" x14ac:dyDescent="0.25">
      <c r="A3" s="69" t="s">
        <v>19</v>
      </c>
      <c r="B3" s="70" t="s">
        <v>6</v>
      </c>
      <c r="C3" s="71" t="s">
        <v>30</v>
      </c>
      <c r="D3" s="72" t="s">
        <v>4</v>
      </c>
      <c r="E3" s="72" t="s">
        <v>29</v>
      </c>
      <c r="F3" s="72" t="s">
        <v>7</v>
      </c>
      <c r="G3" s="73" t="s">
        <v>0</v>
      </c>
      <c r="H3" s="74" t="s">
        <v>36</v>
      </c>
      <c r="I3" s="75" t="s">
        <v>35</v>
      </c>
      <c r="J3" s="75" t="s">
        <v>37</v>
      </c>
      <c r="K3" s="75" t="s">
        <v>29</v>
      </c>
      <c r="L3" s="75" t="s">
        <v>8</v>
      </c>
      <c r="M3" s="76" t="s">
        <v>0</v>
      </c>
      <c r="N3" s="77" t="s">
        <v>9</v>
      </c>
      <c r="O3" s="78" t="s">
        <v>13</v>
      </c>
    </row>
    <row r="4" spans="1:15" s="1" customFormat="1" x14ac:dyDescent="0.2">
      <c r="A4" s="81" t="s">
        <v>23</v>
      </c>
      <c r="B4" s="99">
        <v>100</v>
      </c>
      <c r="C4" s="92">
        <v>0</v>
      </c>
      <c r="D4" s="82">
        <v>0</v>
      </c>
      <c r="E4" s="82"/>
      <c r="F4" s="82">
        <f>C4+D4+E4</f>
        <v>0</v>
      </c>
      <c r="G4" s="93"/>
      <c r="H4" s="92">
        <v>0</v>
      </c>
      <c r="I4" s="82">
        <v>0</v>
      </c>
      <c r="J4" s="82">
        <v>0</v>
      </c>
      <c r="K4" s="82">
        <v>0</v>
      </c>
      <c r="L4" s="82">
        <f>H4+I4+J4+K4</f>
        <v>0</v>
      </c>
      <c r="M4" s="93"/>
      <c r="N4" s="89">
        <f>L4*9+F4</f>
        <v>0</v>
      </c>
      <c r="O4" s="83" t="e">
        <f>D$16/N4*10</f>
        <v>#DIV/0!</v>
      </c>
    </row>
    <row r="5" spans="1:15" ht="17.45" customHeight="1" x14ac:dyDescent="0.2">
      <c r="A5" s="84" t="s">
        <v>24</v>
      </c>
      <c r="B5" s="100">
        <v>100</v>
      </c>
      <c r="C5" s="94">
        <v>0</v>
      </c>
      <c r="D5" s="79">
        <v>0</v>
      </c>
      <c r="E5" s="79"/>
      <c r="F5" s="79">
        <f t="shared" ref="F5:F8" si="0">C5+D5+E5</f>
        <v>0</v>
      </c>
      <c r="G5" s="95"/>
      <c r="H5" s="94">
        <v>0</v>
      </c>
      <c r="I5" s="79">
        <v>0</v>
      </c>
      <c r="J5" s="79">
        <f>I5</f>
        <v>0</v>
      </c>
      <c r="K5" s="79"/>
      <c r="L5" s="79">
        <f t="shared" ref="L5:L8" si="1">H5+I5+J5+K5</f>
        <v>0</v>
      </c>
      <c r="M5" s="95"/>
      <c r="N5" s="90">
        <f>L5*9+F5</f>
        <v>0</v>
      </c>
      <c r="O5" s="85" t="e">
        <f>D$16/N5*10</f>
        <v>#DIV/0!</v>
      </c>
    </row>
    <row r="6" spans="1:15" x14ac:dyDescent="0.2">
      <c r="A6" s="84" t="s">
        <v>25</v>
      </c>
      <c r="B6" s="100">
        <v>100</v>
      </c>
      <c r="C6" s="94">
        <v>0</v>
      </c>
      <c r="D6" s="79">
        <v>0</v>
      </c>
      <c r="E6" s="79"/>
      <c r="F6" s="79">
        <f t="shared" si="0"/>
        <v>0</v>
      </c>
      <c r="G6" s="95"/>
      <c r="H6" s="94">
        <v>0</v>
      </c>
      <c r="I6" s="79">
        <v>0</v>
      </c>
      <c r="J6" s="79">
        <f>I6</f>
        <v>0</v>
      </c>
      <c r="K6" s="79"/>
      <c r="L6" s="79">
        <f t="shared" si="1"/>
        <v>0</v>
      </c>
      <c r="M6" s="95"/>
      <c r="N6" s="90">
        <f t="shared" ref="N6:N8" si="2">L6*9+F6</f>
        <v>0</v>
      </c>
      <c r="O6" s="85" t="e">
        <f>D$16/N6*10</f>
        <v>#DIV/0!</v>
      </c>
    </row>
    <row r="7" spans="1:15" x14ac:dyDescent="0.2">
      <c r="A7" s="84" t="s">
        <v>26</v>
      </c>
      <c r="B7" s="100">
        <v>100</v>
      </c>
      <c r="C7" s="94">
        <v>0</v>
      </c>
      <c r="D7" s="79">
        <v>0</v>
      </c>
      <c r="E7" s="79"/>
      <c r="F7" s="79">
        <f t="shared" si="0"/>
        <v>0</v>
      </c>
      <c r="G7" s="95"/>
      <c r="H7" s="94">
        <v>0</v>
      </c>
      <c r="I7" s="79"/>
      <c r="J7" s="79"/>
      <c r="K7" s="79"/>
      <c r="L7" s="79">
        <f t="shared" si="1"/>
        <v>0</v>
      </c>
      <c r="M7" s="95"/>
      <c r="N7" s="90">
        <f t="shared" si="2"/>
        <v>0</v>
      </c>
      <c r="O7" s="85" t="e">
        <f t="shared" ref="O7:O8" si="3">D$16/N7*10</f>
        <v>#DIV/0!</v>
      </c>
    </row>
    <row r="8" spans="1:15" ht="15" thickBot="1" x14ac:dyDescent="0.25">
      <c r="A8" s="86" t="s">
        <v>28</v>
      </c>
      <c r="B8" s="101">
        <v>100</v>
      </c>
      <c r="C8" s="96">
        <v>0</v>
      </c>
      <c r="D8" s="87">
        <v>0</v>
      </c>
      <c r="E8" s="87"/>
      <c r="F8" s="87">
        <f t="shared" si="0"/>
        <v>0</v>
      </c>
      <c r="G8" s="97"/>
      <c r="H8" s="96"/>
      <c r="I8" s="87"/>
      <c r="J8" s="87"/>
      <c r="K8" s="87"/>
      <c r="L8" s="87">
        <f t="shared" si="1"/>
        <v>0</v>
      </c>
      <c r="M8" s="97"/>
      <c r="N8" s="91">
        <f t="shared" si="2"/>
        <v>0</v>
      </c>
      <c r="O8" s="88" t="e">
        <f t="shared" si="3"/>
        <v>#DIV/0!</v>
      </c>
    </row>
    <row r="9" spans="1:15" s="6" customFormat="1" x14ac:dyDescent="0.2">
      <c r="B9" s="7"/>
      <c r="C9" s="7"/>
      <c r="D9" s="7"/>
      <c r="E9" s="7"/>
      <c r="F9" s="7"/>
      <c r="G9" s="7"/>
    </row>
    <row r="10" spans="1:15" x14ac:dyDescent="0.2">
      <c r="A10" s="11" t="s">
        <v>0</v>
      </c>
      <c r="B10" s="7"/>
    </row>
    <row r="11" spans="1:15" x14ac:dyDescent="0.2">
      <c r="A11" s="12" t="s">
        <v>38</v>
      </c>
    </row>
    <row r="12" spans="1:15" s="6" customFormat="1" x14ac:dyDescent="0.2">
      <c r="A12" s="80" t="s">
        <v>39</v>
      </c>
    </row>
    <row r="13" spans="1:15" s="6" customFormat="1" x14ac:dyDescent="0.2">
      <c r="A13" s="80" t="s">
        <v>40</v>
      </c>
    </row>
    <row r="15" spans="1:15" ht="15" x14ac:dyDescent="0.25">
      <c r="A15" s="13" t="s">
        <v>14</v>
      </c>
    </row>
    <row r="16" spans="1:15" x14ac:dyDescent="0.2">
      <c r="A16" s="12" t="s">
        <v>15</v>
      </c>
      <c r="B16" s="14">
        <f>MIN(N4:N17)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"/>
  <sheetViews>
    <sheetView rightToLeft="1" zoomScaleNormal="100" workbookViewId="0">
      <selection activeCell="F9" sqref="F9"/>
    </sheetView>
  </sheetViews>
  <sheetFormatPr defaultRowHeight="14.25" x14ac:dyDescent="0.2"/>
  <cols>
    <col min="1" max="1" width="12.125" customWidth="1"/>
    <col min="3" max="3" width="13.75" customWidth="1"/>
    <col min="4" max="4" width="14.375" customWidth="1"/>
    <col min="5" max="5" width="10.375" bestFit="1" customWidth="1"/>
    <col min="6" max="6" width="35.375" bestFit="1" customWidth="1"/>
    <col min="7" max="7" width="7" customWidth="1"/>
    <col min="8" max="8" width="9.375" customWidth="1"/>
    <col min="9" max="9" width="20.25" customWidth="1"/>
    <col min="10" max="10" width="13.625" customWidth="1"/>
    <col min="11" max="11" width="17.125" customWidth="1"/>
  </cols>
  <sheetData>
    <row r="1" spans="1:6" ht="45" x14ac:dyDescent="0.2">
      <c r="A1" s="2" t="s">
        <v>19</v>
      </c>
      <c r="B1" s="2" t="s">
        <v>10</v>
      </c>
      <c r="C1" s="2" t="s">
        <v>11</v>
      </c>
      <c r="D1" s="2" t="s">
        <v>34</v>
      </c>
      <c r="E1" s="2" t="s">
        <v>12</v>
      </c>
      <c r="F1" s="5" t="s">
        <v>2</v>
      </c>
    </row>
    <row r="2" spans="1:6" x14ac:dyDescent="0.2">
      <c r="A2" s="4" t="s">
        <v>23</v>
      </c>
      <c r="B2" s="3" t="e">
        <f>'סיכום איכות'!I4</f>
        <v>#DIV/0!</v>
      </c>
      <c r="C2" s="9">
        <v>0.6</v>
      </c>
      <c r="D2" s="8" t="e">
        <f>'סיכום עלויות'!O4</f>
        <v>#DIV/0!</v>
      </c>
      <c r="E2" s="9">
        <v>0.4</v>
      </c>
      <c r="F2" s="10" t="e">
        <f>B2*C2+D2*E2</f>
        <v>#DIV/0!</v>
      </c>
    </row>
    <row r="3" spans="1:6" x14ac:dyDescent="0.2">
      <c r="A3" s="4" t="s">
        <v>24</v>
      </c>
      <c r="B3" s="3" t="e">
        <f>'סיכום איכות'!I5</f>
        <v>#DIV/0!</v>
      </c>
      <c r="C3" s="9">
        <v>0.6</v>
      </c>
      <c r="D3" s="8" t="e">
        <f>'סיכום עלויות'!O5</f>
        <v>#DIV/0!</v>
      </c>
      <c r="E3" s="9">
        <v>0.4</v>
      </c>
      <c r="F3" s="10" t="e">
        <f t="shared" ref="F3:F6" si="0">B3*C3+D3*E3</f>
        <v>#DIV/0!</v>
      </c>
    </row>
    <row r="4" spans="1:6" x14ac:dyDescent="0.2">
      <c r="A4" s="4" t="s">
        <v>25</v>
      </c>
      <c r="B4" s="3" t="e">
        <f>'סיכום איכות'!I6</f>
        <v>#DIV/0!</v>
      </c>
      <c r="C4" s="9">
        <v>0.6</v>
      </c>
      <c r="D4" s="8" t="e">
        <f>'סיכום עלויות'!O6</f>
        <v>#DIV/0!</v>
      </c>
      <c r="E4" s="9">
        <v>0.4</v>
      </c>
      <c r="F4" s="10" t="e">
        <f t="shared" si="0"/>
        <v>#DIV/0!</v>
      </c>
    </row>
    <row r="5" spans="1:6" x14ac:dyDescent="0.2">
      <c r="A5" s="4" t="s">
        <v>26</v>
      </c>
      <c r="B5" s="3" t="e">
        <f>'סיכום איכות'!I7</f>
        <v>#DIV/0!</v>
      </c>
      <c r="C5" s="9">
        <v>0.6</v>
      </c>
      <c r="D5" s="8" t="e">
        <f>'סיכום עלויות'!O7</f>
        <v>#DIV/0!</v>
      </c>
      <c r="E5" s="9">
        <v>0.4</v>
      </c>
      <c r="F5" s="10" t="e">
        <f t="shared" si="0"/>
        <v>#DIV/0!</v>
      </c>
    </row>
    <row r="6" spans="1:6" x14ac:dyDescent="0.2">
      <c r="A6" s="4" t="s">
        <v>28</v>
      </c>
      <c r="B6" s="3" t="e">
        <f>'סיכום איכות'!I8</f>
        <v>#DIV/0!</v>
      </c>
      <c r="C6" s="9">
        <v>0.6</v>
      </c>
      <c r="D6" s="8" t="e">
        <f>'סיכום עלויות'!O8</f>
        <v>#DIV/0!</v>
      </c>
      <c r="E6" s="9">
        <v>0.4</v>
      </c>
      <c r="F6" s="10" t="e">
        <f t="shared" si="0"/>
        <v>#DIV/0!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סיכום איכות</vt:lpstr>
      <vt:lpstr>סיכום עלויות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2006-09-13T11:28:12Z</dcterms:created>
  <dcterms:modified xsi:type="dcterms:W3CDTF">2022-05-30T16:03:19Z</dcterms:modified>
</cp:coreProperties>
</file>